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HTP\(VPP)\()CV_Di\(2024)\Công khai NSNN\Năm 2024\Quý 3\Công khai Quý 3\"/>
    </mc:Choice>
  </mc:AlternateContent>
  <bookViews>
    <workbookView xWindow="0" yWindow="0" windowWidth="21600" windowHeight="9780"/>
  </bookViews>
  <sheets>
    <sheet name="QUY 3.2024" sheetId="6" r:id="rId1"/>
  </sheets>
  <definedNames>
    <definedName name="_xlnm.Print_Titles" localSheetId="0">'QUY 3.2024'!$8:$9</definedName>
  </definedNames>
  <calcPr calcId="162913"/>
</workbook>
</file>

<file path=xl/calcChain.xml><?xml version="1.0" encoding="utf-8"?>
<calcChain xmlns="http://schemas.openxmlformats.org/spreadsheetml/2006/main">
  <c r="C50" i="6" l="1"/>
  <c r="C47" i="6"/>
  <c r="C45" i="6"/>
  <c r="F40" i="6"/>
  <c r="F39" i="6"/>
  <c r="F38" i="6"/>
  <c r="F37" i="6"/>
  <c r="D39" i="6"/>
  <c r="D38" i="6"/>
  <c r="F36" i="6"/>
  <c r="F35" i="6"/>
  <c r="F34" i="6"/>
  <c r="T47" i="6"/>
  <c r="T45" i="6" s="1"/>
  <c r="S45" i="6"/>
  <c r="S47" i="6"/>
  <c r="P38" i="6"/>
  <c r="P37" i="6" s="1"/>
  <c r="D29" i="6"/>
  <c r="H29" i="6"/>
  <c r="D30" i="6"/>
  <c r="D16" i="6" l="1"/>
  <c r="H15" i="6"/>
  <c r="D15" i="6" s="1"/>
  <c r="D11" i="6" s="1"/>
  <c r="E11" i="6" s="1"/>
  <c r="C51" i="6"/>
  <c r="E51" i="6" s="1"/>
  <c r="C49" i="6"/>
  <c r="E49" i="6" s="1"/>
  <c r="C48" i="6"/>
  <c r="E48" i="6" s="1"/>
  <c r="S32" i="6"/>
  <c r="D47" i="6"/>
  <c r="F47" i="6" s="1"/>
  <c r="T32" i="6"/>
  <c r="H45" i="6"/>
  <c r="G45" i="6"/>
  <c r="D45" i="6"/>
  <c r="F45" i="6" s="1"/>
  <c r="D40" i="6"/>
  <c r="C40" i="6"/>
  <c r="C39" i="6"/>
  <c r="E39" i="6" s="1"/>
  <c r="O38" i="6"/>
  <c r="C38" i="6" s="1"/>
  <c r="E38" i="6" s="1"/>
  <c r="G38" i="6"/>
  <c r="L37" i="6"/>
  <c r="K37" i="6"/>
  <c r="K32" i="6" s="1"/>
  <c r="H37" i="6"/>
  <c r="G37" i="6"/>
  <c r="D37" i="6"/>
  <c r="J36" i="6"/>
  <c r="I36" i="6"/>
  <c r="D36" i="6"/>
  <c r="C36" i="6"/>
  <c r="E36" i="6" s="1"/>
  <c r="J35" i="6"/>
  <c r="I35" i="6"/>
  <c r="D35" i="6"/>
  <c r="C35" i="6"/>
  <c r="H34" i="6"/>
  <c r="J34" i="6" s="1"/>
  <c r="G34" i="6"/>
  <c r="P32" i="6"/>
  <c r="L32" i="6"/>
  <c r="D31" i="6"/>
  <c r="C27" i="6"/>
  <c r="H26" i="6"/>
  <c r="H25" i="6" s="1"/>
  <c r="G26" i="6"/>
  <c r="D26" i="6"/>
  <c r="D25" i="6" s="1"/>
  <c r="C26" i="6"/>
  <c r="C25" i="6" s="1"/>
  <c r="D17" i="6"/>
  <c r="C13" i="6"/>
  <c r="H12" i="6"/>
  <c r="G12" i="6"/>
  <c r="C12" i="6" s="1"/>
  <c r="C11" i="6" s="1"/>
  <c r="D12" i="6"/>
  <c r="E25" i="6" l="1"/>
  <c r="O37" i="6"/>
  <c r="O32" i="6" s="1"/>
  <c r="G32" i="6"/>
  <c r="E40" i="6"/>
  <c r="H32" i="6"/>
  <c r="I32" i="6" s="1"/>
  <c r="E35" i="6"/>
  <c r="H33" i="6"/>
  <c r="I34" i="6"/>
  <c r="D34" i="6"/>
  <c r="H11" i="6"/>
  <c r="C34" i="6"/>
  <c r="C37" i="6"/>
  <c r="E37" i="6" s="1"/>
  <c r="J32" i="6" l="1"/>
  <c r="D32" i="6"/>
  <c r="D33" i="6"/>
  <c r="F33" i="6" s="1"/>
  <c r="E34" i="6"/>
  <c r="E45" i="6"/>
  <c r="E47" i="6"/>
  <c r="C33" i="6" l="1"/>
  <c r="E33" i="6" s="1"/>
  <c r="C32" i="6"/>
  <c r="E32" i="6" s="1"/>
</calcChain>
</file>

<file path=xl/sharedStrings.xml><?xml version="1.0" encoding="utf-8"?>
<sst xmlns="http://schemas.openxmlformats.org/spreadsheetml/2006/main" count="102" uniqueCount="68">
  <si>
    <t>Số TT</t>
  </si>
  <si>
    <t>Nội dung</t>
  </si>
  <si>
    <t>I</t>
  </si>
  <si>
    <t>Tổng số thu, chi, nộp ngân sách phí, lệ phí</t>
  </si>
  <si>
    <t>II</t>
  </si>
  <si>
    <t>Dự toán chi ngân sách nhà nước</t>
  </si>
  <si>
    <t>Chi quản lý hành chính</t>
  </si>
  <si>
    <t>1.1</t>
  </si>
  <si>
    <t>1.2</t>
  </si>
  <si>
    <t>Kinh phí không thực hiện chế độ tự chủ</t>
  </si>
  <si>
    <t>2.1</t>
  </si>
  <si>
    <t>Kinh phí thực hiện nhiệm vụ khoa học công nghệ</t>
  </si>
  <si>
    <t>2.2</t>
  </si>
  <si>
    <t>Kinh phí nhiệm vụ thường xuyên theo chức năng</t>
  </si>
  <si>
    <t>Kinh phí nhiệm vụ không thường xuyên</t>
  </si>
  <si>
    <t>Chi hoạt động kinh tế</t>
  </si>
  <si>
    <t>ĐVT: Triệu đồng</t>
  </si>
  <si>
    <t>VPB</t>
  </si>
  <si>
    <t>Đơn vị: Ban quản lý Khu Công nghệ cao Hoà Lạc</t>
  </si>
  <si>
    <t>2.3</t>
  </si>
  <si>
    <t>DIVU</t>
  </si>
  <si>
    <t>HITC</t>
  </si>
  <si>
    <t>Ban KTHT</t>
  </si>
  <si>
    <t>Số thu phí, lệ phí</t>
  </si>
  <si>
    <t>Lệ phí</t>
  </si>
  <si>
    <t>Phí</t>
  </si>
  <si>
    <t>Chi từ nguồn thu phí được để lại</t>
  </si>
  <si>
    <t>Số phí, lệ phí nộp NSNN</t>
  </si>
  <si>
    <t>Chi sự nghiệp giáo dục, đào tạo, dạy nghề</t>
  </si>
  <si>
    <t>Chi sự nghiệp y tế, dân số và gia đình</t>
  </si>
  <si>
    <t>Chi bảo đảm xã hội</t>
  </si>
  <si>
    <t>Chi sự nghiệp bảo vệ môi trường</t>
  </si>
  <si>
    <t>Chi sự nghiệp văn hóa thông tin</t>
  </si>
  <si>
    <t>Chi sự nghiệp phát thanh, truyền hình, thông tấn</t>
  </si>
  <si>
    <t>Chi sự nghiệp thể dục thể thao</t>
  </si>
  <si>
    <t>3.1</t>
  </si>
  <si>
    <t>3.2</t>
  </si>
  <si>
    <t>Biểu số 3 - Ban hành kèm theo Thông tư số 90/2018/TT-BTC ngày 28 tháng 6 năm 2018 của Bộ Tài chính</t>
  </si>
  <si>
    <t>Ước thực hiện/Dự toán năm (%)</t>
  </si>
  <si>
    <t>Dự toán
năm 2024</t>
  </si>
  <si>
    <t>A</t>
  </si>
  <si>
    <t>III</t>
  </si>
  <si>
    <t>B</t>
  </si>
  <si>
    <t>Nguồn ngân sách trong nước</t>
  </si>
  <si>
    <t>6.1</t>
  </si>
  <si>
    <t>6.2</t>
  </si>
  <si>
    <t>Kinh phí nhiệm vụ thường xuyên</t>
  </si>
  <si>
    <t>Nguồn vốn viện trợ</t>
  </si>
  <si>
    <t>Nguồn vay nợ nước ngoài</t>
  </si>
  <si>
    <t>Chi sự nghiệp khoa học và công nghệ</t>
  </si>
  <si>
    <t>- Nhiệm vụ khoa học công nghệ cấp cơ sở</t>
  </si>
  <si>
    <t xml:space="preserve">Lệ phí thủ tục hành chính cấp mới, gia hạn và cấp lại giấy phép lao động cho người nước ngoài làm việc tại doanh nghiệp trong Khu CNC Hòa Lạc </t>
  </si>
  <si>
    <t>Lệ Phí Cấp giấy phép xây dựng mới đối với công trình cấp đặc biệt, cấp I, cấp II (công trình không theo tuyến/theo tuyến trong đô thị/tín ngưỡng, tôn giáo/tượng đài. Tranh hoành tráng/theo giai đoạn cho công trình không theo tuyến/theo giai đoạn cho công trình theo tuyến trong đô thị/dự án)</t>
  </si>
  <si>
    <t>Phí thẩm định báo cáo nghiên cứu khả thi đầu tư xây dựng/ điều chỉnh báo cáo nghiên cứu khả thi đầu tư xây dựng</t>
  </si>
  <si>
    <t>Chi sự nghiệp...</t>
  </si>
  <si>
    <t>Kinh phí thực hiện chế độ tự chủ</t>
  </si>
  <si>
    <t>a</t>
  </si>
  <si>
    <t>b</t>
  </si>
  <si>
    <t>Chi xúc tiến đầu tư</t>
  </si>
  <si>
    <t>Duy tu, bảo dưỡng và vận hành hệ thống hạ tầng kỹ thuật</t>
  </si>
  <si>
    <t>Duy tu, bảo dưỡng và vận hành hệ thống thu gom và xử lý nước thải</t>
  </si>
  <si>
    <t>Ước thực hiện Quý III
năm 2024</t>
  </si>
  <si>
    <t>Ước thực hiện Quý III năm 2024 so với cùng kỳ năm trước (%)</t>
  </si>
  <si>
    <t>Phí thẩm định đồ án quy hoạch tổng mặt bằng (quy hoạch chi tiết xây dựng theo quy trình rút gọn)</t>
  </si>
  <si>
    <t>Kinh phí thực hiện chế độ tự chủ (số dự toán giao bao gồm cả số dư đầu năm chuyển sang)</t>
  </si>
  <si>
    <t>Công tác khắc phục thiệt hại do cơn bão số 3 trên địa bàn Khu Công nghệ cao Hòa Lạc</t>
  </si>
  <si>
    <t>ĐÁNH GIÁ THỰC HIỆN DỰ TOÁN THU - CHI NGÂN SÁCH QUÝ III NĂM 2024</t>
  </si>
  <si>
    <t>Chương : 505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</si>
</sst>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0"/>
    <numFmt numFmtId="165" formatCode="#,##0.000"/>
    <numFmt numFmtId="166" formatCode="#,##0.0"/>
  </numFmts>
  <fonts count="11" x14ac:knownFonts="1">
    <font>
      <sz val="12"/>
      <color theme="1"/>
      <name val="Times New Roman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0"/>
      <name val="Times New Roman"/>
      <family val="1"/>
    </font>
    <font>
      <b/>
      <sz val="12"/>
      <color theme="0"/>
      <name val="Times New Roman"/>
      <family val="1"/>
    </font>
    <font>
      <b/>
      <sz val="14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3" fontId="1" fillId="0" borderId="0" xfId="0" applyNumberFormat="1" applyFont="1" applyFill="1"/>
    <xf numFmtId="0" fontId="1" fillId="0" borderId="0" xfId="0" applyFont="1" applyFill="1"/>
    <xf numFmtId="3" fontId="2" fillId="0" borderId="0" xfId="0" applyNumberFormat="1" applyFont="1" applyFill="1"/>
    <xf numFmtId="0" fontId="2" fillId="0" borderId="0" xfId="0" applyFont="1" applyFill="1"/>
    <xf numFmtId="0" fontId="3" fillId="0" borderId="2" xfId="0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5" fillId="0" borderId="0" xfId="0" applyFont="1" applyFill="1"/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/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/>
    <xf numFmtId="4" fontId="2" fillId="0" borderId="0" xfId="0" applyNumberFormat="1" applyFont="1" applyFill="1"/>
    <xf numFmtId="4" fontId="5" fillId="2" borderId="1" xfId="0" applyNumberFormat="1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vertical="center" wrapText="1"/>
    </xf>
    <xf numFmtId="4" fontId="6" fillId="3" borderId="1" xfId="0" applyNumberFormat="1" applyFont="1" applyFill="1" applyBorder="1" applyAlignment="1">
      <alignment vertical="center" wrapText="1"/>
    </xf>
    <xf numFmtId="4" fontId="7" fillId="3" borderId="1" xfId="0" applyNumberFormat="1" applyFont="1" applyFill="1" applyBorder="1" applyAlignment="1">
      <alignment vertical="center" wrapText="1"/>
    </xf>
    <xf numFmtId="4" fontId="8" fillId="3" borderId="1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right" vertical="center"/>
    </xf>
    <xf numFmtId="4" fontId="5" fillId="4" borderId="1" xfId="0" applyNumberFormat="1" applyFont="1" applyFill="1" applyBorder="1" applyAlignment="1">
      <alignment vertical="center" wrapText="1"/>
    </xf>
    <xf numFmtId="4" fontId="6" fillId="4" borderId="1" xfId="0" applyNumberFormat="1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5" fillId="4" borderId="5" xfId="0" applyNumberFormat="1" applyFont="1" applyFill="1" applyBorder="1" applyAlignment="1">
      <alignment vertical="center" wrapText="1"/>
    </xf>
    <xf numFmtId="4" fontId="7" fillId="4" borderId="5" xfId="0" applyNumberFormat="1" applyFont="1" applyFill="1" applyBorder="1" applyAlignment="1">
      <alignment vertical="center" wrapText="1"/>
    </xf>
    <xf numFmtId="4" fontId="8" fillId="4" borderId="5" xfId="0" applyNumberFormat="1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 wrapText="1"/>
    </xf>
    <xf numFmtId="4" fontId="9" fillId="4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/>
    <xf numFmtId="3" fontId="5" fillId="0" borderId="1" xfId="0" applyNumberFormat="1" applyFont="1" applyFill="1" applyBorder="1"/>
    <xf numFmtId="4" fontId="5" fillId="0" borderId="1" xfId="0" applyNumberFormat="1" applyFont="1" applyFill="1" applyBorder="1"/>
    <xf numFmtId="0" fontId="5" fillId="0" borderId="1" xfId="0" applyFont="1" applyBorder="1"/>
    <xf numFmtId="0" fontId="5" fillId="6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4" fontId="6" fillId="4" borderId="5" xfId="0" applyNumberFormat="1" applyFont="1" applyFill="1" applyBorder="1" applyAlignment="1">
      <alignment vertical="center" wrapText="1"/>
    </xf>
    <xf numFmtId="4" fontId="8" fillId="4" borderId="1" xfId="0" applyNumberFormat="1" applyFont="1" applyFill="1" applyBorder="1" applyAlignment="1">
      <alignment vertical="center" wrapText="1"/>
    </xf>
    <xf numFmtId="4" fontId="9" fillId="3" borderId="1" xfId="0" applyNumberFormat="1" applyFont="1" applyFill="1" applyBorder="1" applyAlignment="1">
      <alignment vertical="center" wrapText="1"/>
    </xf>
    <xf numFmtId="4" fontId="6" fillId="2" borderId="1" xfId="0" applyNumberFormat="1" applyFont="1" applyFill="1" applyBorder="1"/>
    <xf numFmtId="165" fontId="6" fillId="2" borderId="1" xfId="0" applyNumberFormat="1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vertical="center" wrapText="1"/>
    </xf>
    <xf numFmtId="165" fontId="5" fillId="0" borderId="1" xfId="0" applyNumberFormat="1" applyFont="1" applyFill="1" applyBorder="1" applyAlignment="1">
      <alignment vertical="center" wrapText="1"/>
    </xf>
    <xf numFmtId="166" fontId="5" fillId="2" borderId="1" xfId="0" applyNumberFormat="1" applyFont="1" applyFill="1" applyBorder="1" applyAlignment="1">
      <alignment vertical="center" wrapText="1"/>
    </xf>
    <xf numFmtId="165" fontId="5" fillId="2" borderId="1" xfId="0" applyNumberFormat="1" applyFont="1" applyFill="1" applyBorder="1" applyAlignment="1">
      <alignment vertical="center" wrapText="1"/>
    </xf>
    <xf numFmtId="165" fontId="5" fillId="0" borderId="1" xfId="0" applyNumberFormat="1" applyFont="1" applyFill="1" applyBorder="1"/>
    <xf numFmtId="165" fontId="6" fillId="2" borderId="1" xfId="0" applyNumberFormat="1" applyFont="1" applyFill="1" applyBorder="1"/>
    <xf numFmtId="165" fontId="2" fillId="0" borderId="0" xfId="0" applyNumberFormat="1" applyFont="1" applyFill="1"/>
    <xf numFmtId="0" fontId="6" fillId="0" borderId="1" xfId="0" applyFont="1" applyFill="1" applyBorder="1"/>
    <xf numFmtId="164" fontId="6" fillId="0" borderId="1" xfId="0" applyNumberFormat="1" applyFont="1" applyFill="1" applyBorder="1"/>
    <xf numFmtId="165" fontId="6" fillId="0" borderId="1" xfId="0" applyNumberFormat="1" applyFont="1" applyFill="1" applyBorder="1"/>
    <xf numFmtId="3" fontId="6" fillId="0" borderId="1" xfId="0" applyNumberFormat="1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4" fontId="5" fillId="7" borderId="1" xfId="0" applyNumberFormat="1" applyFont="1" applyFill="1" applyBorder="1" applyAlignment="1">
      <alignment vertical="center" wrapText="1"/>
    </xf>
    <xf numFmtId="4" fontId="6" fillId="7" borderId="1" xfId="0" applyNumberFormat="1" applyFont="1" applyFill="1" applyBorder="1" applyAlignment="1">
      <alignment vertical="center" wrapText="1"/>
    </xf>
    <xf numFmtId="4" fontId="2" fillId="7" borderId="1" xfId="0" applyNumberFormat="1" applyFont="1" applyFill="1" applyBorder="1"/>
    <xf numFmtId="4" fontId="6" fillId="7" borderId="1" xfId="0" applyNumberFormat="1" applyFont="1" applyFill="1" applyBorder="1"/>
    <xf numFmtId="4" fontId="5" fillId="7" borderId="1" xfId="0" applyNumberFormat="1" applyFont="1" applyFill="1" applyBorder="1"/>
    <xf numFmtId="0" fontId="6" fillId="7" borderId="1" xfId="0" applyFont="1" applyFill="1" applyBorder="1"/>
    <xf numFmtId="0" fontId="6" fillId="0" borderId="1" xfId="0" quotePrefix="1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4" fontId="5" fillId="0" borderId="5" xfId="0" applyNumberFormat="1" applyFont="1" applyFill="1" applyBorder="1" applyAlignment="1">
      <alignment vertical="center" wrapText="1"/>
    </xf>
    <xf numFmtId="166" fontId="6" fillId="0" borderId="1" xfId="0" applyNumberFormat="1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vertical="center" wrapText="1"/>
    </xf>
    <xf numFmtId="166" fontId="5" fillId="0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vertical="center" wrapText="1"/>
    </xf>
    <xf numFmtId="165" fontId="6" fillId="0" borderId="6" xfId="0" applyNumberFormat="1" applyFont="1" applyFill="1" applyBorder="1" applyAlignment="1">
      <alignment vertical="center" wrapText="1"/>
    </xf>
    <xf numFmtId="4" fontId="6" fillId="0" borderId="6" xfId="0" applyNumberFormat="1" applyFont="1" applyFill="1" applyBorder="1" applyAlignment="1">
      <alignment horizontal="center" vertical="center" wrapText="1"/>
    </xf>
    <xf numFmtId="4" fontId="6" fillId="2" borderId="6" xfId="0" applyNumberFormat="1" applyFont="1" applyFill="1" applyBorder="1" applyAlignment="1">
      <alignment vertical="center" wrapText="1"/>
    </xf>
    <xf numFmtId="165" fontId="6" fillId="2" borderId="6" xfId="0" applyNumberFormat="1" applyFont="1" applyFill="1" applyBorder="1" applyAlignment="1">
      <alignment vertical="center" wrapText="1"/>
    </xf>
    <xf numFmtId="4" fontId="6" fillId="3" borderId="6" xfId="0" applyNumberFormat="1" applyFont="1" applyFill="1" applyBorder="1" applyAlignment="1">
      <alignment vertical="center" wrapText="1"/>
    </xf>
    <xf numFmtId="4" fontId="6" fillId="4" borderId="6" xfId="0" applyNumberFormat="1" applyFont="1" applyFill="1" applyBorder="1" applyAlignment="1">
      <alignment vertical="center" wrapText="1"/>
    </xf>
    <xf numFmtId="4" fontId="6" fillId="7" borderId="6" xfId="0" applyNumberFormat="1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center" vertical="center" wrapText="1"/>
    </xf>
    <xf numFmtId="4" fontId="6" fillId="2" borderId="6" xfId="0" applyNumberFormat="1" applyFont="1" applyFill="1" applyBorder="1"/>
    <xf numFmtId="165" fontId="6" fillId="2" borderId="6" xfId="0" applyNumberFormat="1" applyFont="1" applyFill="1" applyBorder="1"/>
    <xf numFmtId="4" fontId="5" fillId="2" borderId="6" xfId="0" applyNumberFormat="1" applyFont="1" applyFill="1" applyBorder="1" applyAlignment="1">
      <alignment vertical="center" wrapText="1"/>
    </xf>
    <xf numFmtId="4" fontId="6" fillId="0" borderId="6" xfId="0" applyNumberFormat="1" applyFont="1" applyFill="1" applyBorder="1"/>
    <xf numFmtId="4" fontId="6" fillId="7" borderId="6" xfId="0" applyNumberFormat="1" applyFont="1" applyFill="1" applyBorder="1"/>
    <xf numFmtId="4" fontId="5" fillId="7" borderId="6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4" fontId="5" fillId="5" borderId="3" xfId="0" applyNumberFormat="1" applyFont="1" applyFill="1" applyBorder="1" applyAlignment="1">
      <alignment horizontal="center" vertical="center" wrapText="1"/>
    </xf>
    <xf numFmtId="4" fontId="5" fillId="5" borderId="4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2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8"/>
  <sheetViews>
    <sheetView tabSelected="1" zoomScaleNormal="100" workbookViewId="0">
      <selection activeCell="C8" sqref="C8:C9"/>
    </sheetView>
  </sheetViews>
  <sheetFormatPr defaultRowHeight="12.75" x14ac:dyDescent="0.2"/>
  <cols>
    <col min="1" max="1" width="6.75" style="14" customWidth="1"/>
    <col min="2" max="2" width="41" style="4" customWidth="1"/>
    <col min="3" max="3" width="13.5" style="15" customWidth="1"/>
    <col min="4" max="4" width="12.625" style="15" customWidth="1"/>
    <col min="5" max="5" width="12.625" style="16" customWidth="1"/>
    <col min="6" max="6" width="13.125" style="16" customWidth="1"/>
    <col min="7" max="7" width="13.5" style="3" hidden="1" customWidth="1"/>
    <col min="8" max="8" width="10.5" style="4" hidden="1" customWidth="1"/>
    <col min="9" max="9" width="11.5" style="4" hidden="1" customWidth="1"/>
    <col min="10" max="10" width="9" style="4" hidden="1" customWidth="1"/>
    <col min="11" max="11" width="11.375" style="4" hidden="1" customWidth="1"/>
    <col min="12" max="12" width="10.625" style="4" hidden="1" customWidth="1"/>
    <col min="13" max="15" width="9" style="4" hidden="1" customWidth="1"/>
    <col min="16" max="16" width="10.5" style="4" hidden="1" customWidth="1"/>
    <col min="17" max="18" width="9" style="4" hidden="1" customWidth="1"/>
    <col min="19" max="19" width="11" style="4" hidden="1" customWidth="1"/>
    <col min="20" max="20" width="10.75" style="4" hidden="1" customWidth="1"/>
    <col min="21" max="21" width="9.5" style="4" hidden="1" customWidth="1"/>
    <col min="22" max="23" width="9" style="4" hidden="1" customWidth="1"/>
    <col min="24" max="27" width="9" style="4" customWidth="1"/>
    <col min="28" max="16384" width="9" style="4"/>
  </cols>
  <sheetData>
    <row r="1" spans="1:22" s="2" customFormat="1" x14ac:dyDescent="0.2">
      <c r="A1" s="95" t="s">
        <v>37</v>
      </c>
      <c r="B1" s="95"/>
      <c r="C1" s="95"/>
      <c r="D1" s="95"/>
      <c r="E1" s="95"/>
      <c r="F1" s="75"/>
      <c r="G1" s="1"/>
    </row>
    <row r="2" spans="1:22" s="2" customFormat="1" x14ac:dyDescent="0.2">
      <c r="A2" s="95" t="s">
        <v>18</v>
      </c>
      <c r="B2" s="95"/>
      <c r="C2" s="95"/>
      <c r="D2" s="95"/>
      <c r="E2" s="95"/>
      <c r="F2" s="75"/>
      <c r="G2" s="1"/>
    </row>
    <row r="3" spans="1:22" s="2" customFormat="1" x14ac:dyDescent="0.2">
      <c r="A3" s="95" t="s">
        <v>67</v>
      </c>
      <c r="B3" s="95"/>
      <c r="C3" s="95"/>
      <c r="D3" s="95"/>
      <c r="E3" s="95"/>
      <c r="F3" s="75"/>
      <c r="G3" s="1"/>
    </row>
    <row r="4" spans="1:22" s="2" customFormat="1" ht="32.25" customHeight="1" x14ac:dyDescent="0.2">
      <c r="A4" s="75"/>
      <c r="B4" s="75"/>
      <c r="C4" s="75"/>
      <c r="D4" s="75"/>
      <c r="E4" s="75"/>
      <c r="F4" s="75"/>
      <c r="G4" s="1"/>
    </row>
    <row r="5" spans="1:22" ht="29.25" customHeight="1" x14ac:dyDescent="0.3">
      <c r="A5" s="101" t="s">
        <v>66</v>
      </c>
      <c r="B5" s="101"/>
      <c r="C5" s="101"/>
      <c r="D5" s="101"/>
      <c r="E5" s="101"/>
      <c r="F5" s="101"/>
    </row>
    <row r="6" spans="1:22" ht="13.5" customHeight="1" x14ac:dyDescent="0.2">
      <c r="A6" s="96"/>
      <c r="B6" s="96"/>
      <c r="C6" s="96"/>
      <c r="D6" s="96"/>
      <c r="E6" s="96"/>
      <c r="F6" s="76"/>
      <c r="G6" s="104" t="s">
        <v>17</v>
      </c>
      <c r="H6" s="104"/>
      <c r="I6" s="104"/>
      <c r="J6" s="104"/>
      <c r="K6" s="106" t="s">
        <v>21</v>
      </c>
      <c r="L6" s="107"/>
      <c r="M6" s="107"/>
      <c r="N6" s="107"/>
      <c r="O6" s="111" t="s">
        <v>20</v>
      </c>
      <c r="P6" s="112"/>
      <c r="Q6" s="112"/>
      <c r="R6" s="112"/>
      <c r="S6" s="109" t="s">
        <v>22</v>
      </c>
      <c r="T6" s="110"/>
      <c r="U6" s="110"/>
      <c r="V6" s="110"/>
    </row>
    <row r="7" spans="1:22" s="7" customFormat="1" ht="12.75" customHeight="1" x14ac:dyDescent="0.2">
      <c r="A7" s="5"/>
      <c r="B7" s="5"/>
      <c r="C7" s="6"/>
      <c r="D7" s="6"/>
      <c r="E7" s="23"/>
      <c r="F7" s="23" t="s">
        <v>16</v>
      </c>
      <c r="G7" s="105"/>
      <c r="H7" s="105"/>
      <c r="I7" s="105"/>
      <c r="J7" s="105"/>
      <c r="K7" s="108"/>
      <c r="L7" s="108"/>
      <c r="M7" s="108"/>
      <c r="N7" s="108"/>
      <c r="O7" s="113"/>
      <c r="P7" s="113"/>
      <c r="Q7" s="113"/>
      <c r="R7" s="113"/>
      <c r="S7" s="110"/>
      <c r="T7" s="110"/>
      <c r="U7" s="110"/>
      <c r="V7" s="110"/>
    </row>
    <row r="8" spans="1:22" s="8" customFormat="1" ht="18.75" customHeight="1" x14ac:dyDescent="0.25">
      <c r="A8" s="97" t="s">
        <v>0</v>
      </c>
      <c r="B8" s="97" t="s">
        <v>1</v>
      </c>
      <c r="C8" s="99" t="s">
        <v>39</v>
      </c>
      <c r="D8" s="99" t="s">
        <v>61</v>
      </c>
      <c r="E8" s="102" t="s">
        <v>38</v>
      </c>
      <c r="F8" s="102" t="s">
        <v>62</v>
      </c>
      <c r="G8" s="99" t="s">
        <v>39</v>
      </c>
      <c r="H8" s="99" t="s">
        <v>61</v>
      </c>
      <c r="I8" s="102" t="s">
        <v>38</v>
      </c>
      <c r="J8" s="102" t="s">
        <v>62</v>
      </c>
      <c r="K8" s="99" t="s">
        <v>39</v>
      </c>
      <c r="L8" s="99" t="s">
        <v>61</v>
      </c>
      <c r="M8" s="102" t="s">
        <v>38</v>
      </c>
      <c r="N8" s="102" t="s">
        <v>62</v>
      </c>
      <c r="O8" s="99" t="s">
        <v>39</v>
      </c>
      <c r="P8" s="99" t="s">
        <v>61</v>
      </c>
      <c r="Q8" s="102" t="s">
        <v>38</v>
      </c>
      <c r="R8" s="102" t="s">
        <v>62</v>
      </c>
      <c r="S8" s="99" t="s">
        <v>39</v>
      </c>
      <c r="T8" s="99" t="s">
        <v>61</v>
      </c>
      <c r="U8" s="102" t="s">
        <v>38</v>
      </c>
      <c r="V8" s="102" t="s">
        <v>62</v>
      </c>
    </row>
    <row r="9" spans="1:22" s="8" customFormat="1" ht="75.75" customHeight="1" x14ac:dyDescent="0.25">
      <c r="A9" s="98"/>
      <c r="B9" s="98"/>
      <c r="C9" s="100"/>
      <c r="D9" s="100"/>
      <c r="E9" s="103"/>
      <c r="F9" s="103"/>
      <c r="G9" s="100"/>
      <c r="H9" s="100"/>
      <c r="I9" s="103"/>
      <c r="J9" s="103"/>
      <c r="K9" s="100"/>
      <c r="L9" s="100"/>
      <c r="M9" s="103"/>
      <c r="N9" s="103"/>
      <c r="O9" s="100"/>
      <c r="P9" s="100"/>
      <c r="Q9" s="103"/>
      <c r="R9" s="103"/>
      <c r="S9" s="100"/>
      <c r="T9" s="100"/>
      <c r="U9" s="103"/>
      <c r="V9" s="103"/>
    </row>
    <row r="10" spans="1:22" s="10" customFormat="1" ht="25.5" customHeight="1" x14ac:dyDescent="0.25">
      <c r="A10" s="38" t="s">
        <v>40</v>
      </c>
      <c r="B10" s="9" t="s">
        <v>3</v>
      </c>
      <c r="C10" s="42"/>
      <c r="D10" s="50"/>
      <c r="E10" s="26"/>
      <c r="F10" s="26"/>
      <c r="G10" s="17"/>
      <c r="H10" s="52"/>
      <c r="I10" s="17"/>
      <c r="J10" s="17"/>
      <c r="K10" s="19"/>
      <c r="L10" s="19"/>
      <c r="M10" s="19"/>
      <c r="N10" s="19"/>
      <c r="O10" s="24"/>
      <c r="P10" s="24"/>
      <c r="Q10" s="24"/>
      <c r="R10" s="28"/>
      <c r="S10" s="62"/>
      <c r="T10" s="62"/>
      <c r="U10" s="62"/>
      <c r="V10" s="62"/>
    </row>
    <row r="11" spans="1:22" s="10" customFormat="1" ht="25.5" customHeight="1" x14ac:dyDescent="0.25">
      <c r="A11" s="38" t="s">
        <v>2</v>
      </c>
      <c r="B11" s="9" t="s">
        <v>23</v>
      </c>
      <c r="C11" s="42">
        <f>C12+C15</f>
        <v>25</v>
      </c>
      <c r="D11" s="50">
        <f>D12+D15</f>
        <v>73.099999999999994</v>
      </c>
      <c r="E11" s="27">
        <f>D11*100/C11</f>
        <v>292.39999999999998</v>
      </c>
      <c r="F11" s="26"/>
      <c r="G11" s="17"/>
      <c r="H11" s="52">
        <f>H12+H15</f>
        <v>73.099999999999994</v>
      </c>
      <c r="I11" s="17"/>
      <c r="J11" s="17"/>
      <c r="K11" s="19"/>
      <c r="L11" s="19"/>
      <c r="M11" s="19"/>
      <c r="N11" s="19"/>
      <c r="O11" s="24"/>
      <c r="P11" s="24"/>
      <c r="Q11" s="24"/>
      <c r="R11" s="28"/>
      <c r="S11" s="62"/>
      <c r="T11" s="62"/>
      <c r="U11" s="62"/>
      <c r="V11" s="62"/>
    </row>
    <row r="12" spans="1:22" s="12" customFormat="1" ht="25.5" customHeight="1" x14ac:dyDescent="0.25">
      <c r="A12" s="39" t="s">
        <v>7</v>
      </c>
      <c r="B12" s="11" t="s">
        <v>24</v>
      </c>
      <c r="C12" s="43">
        <f>G12</f>
        <v>25</v>
      </c>
      <c r="D12" s="50">
        <f t="shared" ref="D12" si="0">H12</f>
        <v>0</v>
      </c>
      <c r="E12" s="27"/>
      <c r="F12" s="27"/>
      <c r="G12" s="18">
        <f>G13+G14</f>
        <v>25</v>
      </c>
      <c r="H12" s="48">
        <f>H13+H14</f>
        <v>0</v>
      </c>
      <c r="I12" s="18"/>
      <c r="J12" s="18"/>
      <c r="K12" s="20"/>
      <c r="L12" s="20"/>
      <c r="M12" s="20"/>
      <c r="N12" s="20"/>
      <c r="O12" s="25"/>
      <c r="P12" s="25"/>
      <c r="Q12" s="25"/>
      <c r="R12" s="44"/>
      <c r="S12" s="63"/>
      <c r="T12" s="63"/>
      <c r="U12" s="63"/>
      <c r="V12" s="63"/>
    </row>
    <row r="13" spans="1:22" s="12" customFormat="1" ht="66.75" customHeight="1" x14ac:dyDescent="0.25">
      <c r="A13" s="39"/>
      <c r="B13" s="69" t="s">
        <v>51</v>
      </c>
      <c r="C13" s="43">
        <f>G13</f>
        <v>25</v>
      </c>
      <c r="D13" s="50"/>
      <c r="E13" s="27"/>
      <c r="F13" s="27"/>
      <c r="G13" s="18">
        <v>25</v>
      </c>
      <c r="H13" s="48"/>
      <c r="I13" s="18"/>
      <c r="J13" s="18"/>
      <c r="K13" s="20"/>
      <c r="L13" s="20"/>
      <c r="M13" s="20"/>
      <c r="N13" s="20"/>
      <c r="O13" s="25"/>
      <c r="P13" s="25"/>
      <c r="Q13" s="25"/>
      <c r="R13" s="44"/>
      <c r="S13" s="63"/>
      <c r="T13" s="63"/>
      <c r="U13" s="63"/>
      <c r="V13" s="63"/>
    </row>
    <row r="14" spans="1:22" s="12" customFormat="1" ht="114.75" customHeight="1" x14ac:dyDescent="0.25">
      <c r="A14" s="39"/>
      <c r="B14" s="69" t="s">
        <v>52</v>
      </c>
      <c r="C14" s="43"/>
      <c r="D14" s="50"/>
      <c r="E14" s="27"/>
      <c r="F14" s="27"/>
      <c r="G14" s="18"/>
      <c r="H14" s="48">
        <v>0</v>
      </c>
      <c r="I14" s="18"/>
      <c r="J14" s="18"/>
      <c r="K14" s="20"/>
      <c r="L14" s="20"/>
      <c r="M14" s="20"/>
      <c r="N14" s="20"/>
      <c r="O14" s="25"/>
      <c r="P14" s="25"/>
      <c r="Q14" s="25"/>
      <c r="R14" s="44"/>
      <c r="S14" s="63"/>
      <c r="T14" s="63"/>
      <c r="U14" s="63"/>
      <c r="V14" s="63"/>
    </row>
    <row r="15" spans="1:22" s="12" customFormat="1" ht="15.75" x14ac:dyDescent="0.25">
      <c r="A15" s="39" t="s">
        <v>8</v>
      </c>
      <c r="B15" s="11" t="s">
        <v>25</v>
      </c>
      <c r="C15" s="43"/>
      <c r="D15" s="49">
        <f>H15</f>
        <v>73.099999999999994</v>
      </c>
      <c r="E15" s="27"/>
      <c r="F15" s="27"/>
      <c r="G15" s="18"/>
      <c r="H15" s="48">
        <f>H16+H17</f>
        <v>73.099999999999994</v>
      </c>
      <c r="I15" s="18"/>
      <c r="J15" s="18"/>
      <c r="K15" s="20"/>
      <c r="L15" s="20"/>
      <c r="M15" s="20"/>
      <c r="N15" s="20"/>
      <c r="O15" s="25"/>
      <c r="P15" s="25"/>
      <c r="Q15" s="25"/>
      <c r="R15" s="44"/>
      <c r="S15" s="63"/>
      <c r="T15" s="63"/>
      <c r="U15" s="63"/>
      <c r="V15" s="63"/>
    </row>
    <row r="16" spans="1:22" s="12" customFormat="1" ht="47.25" x14ac:dyDescent="0.25">
      <c r="A16" s="78"/>
      <c r="B16" s="69" t="s">
        <v>53</v>
      </c>
      <c r="C16" s="79"/>
      <c r="D16" s="49">
        <f>H16</f>
        <v>8.1</v>
      </c>
      <c r="E16" s="81"/>
      <c r="F16" s="81"/>
      <c r="G16" s="82"/>
      <c r="H16" s="83">
        <v>8.1</v>
      </c>
      <c r="I16" s="82"/>
      <c r="J16" s="82"/>
      <c r="K16" s="84"/>
      <c r="L16" s="84"/>
      <c r="M16" s="84"/>
      <c r="N16" s="84"/>
      <c r="O16" s="85"/>
      <c r="P16" s="85"/>
      <c r="Q16" s="85"/>
      <c r="R16" s="44"/>
      <c r="S16" s="86"/>
      <c r="T16" s="86"/>
      <c r="U16" s="86"/>
      <c r="V16" s="86"/>
    </row>
    <row r="17" spans="1:22" s="12" customFormat="1" ht="56.25" customHeight="1" x14ac:dyDescent="0.25">
      <c r="A17" s="39"/>
      <c r="B17" s="69" t="s">
        <v>63</v>
      </c>
      <c r="C17" s="43"/>
      <c r="D17" s="49">
        <f>H17</f>
        <v>65</v>
      </c>
      <c r="E17" s="27"/>
      <c r="F17" s="27"/>
      <c r="G17" s="18"/>
      <c r="H17" s="48">
        <v>65</v>
      </c>
      <c r="I17" s="18"/>
      <c r="J17" s="18"/>
      <c r="K17" s="20"/>
      <c r="L17" s="20"/>
      <c r="M17" s="20"/>
      <c r="N17" s="20"/>
      <c r="O17" s="25"/>
      <c r="P17" s="25"/>
      <c r="Q17" s="25"/>
      <c r="R17" s="44"/>
      <c r="S17" s="63"/>
      <c r="T17" s="63"/>
      <c r="U17" s="63"/>
      <c r="V17" s="63"/>
    </row>
    <row r="18" spans="1:22" s="10" customFormat="1" ht="25.5" customHeight="1" x14ac:dyDescent="0.25">
      <c r="A18" s="38" t="s">
        <v>4</v>
      </c>
      <c r="B18" s="9" t="s">
        <v>26</v>
      </c>
      <c r="C18" s="42"/>
      <c r="D18" s="50"/>
      <c r="E18" s="27"/>
      <c r="F18" s="26"/>
      <c r="G18" s="17"/>
      <c r="H18" s="52"/>
      <c r="I18" s="17"/>
      <c r="J18" s="17"/>
      <c r="K18" s="19"/>
      <c r="L18" s="19"/>
      <c r="M18" s="19"/>
      <c r="N18" s="19"/>
      <c r="O18" s="24"/>
      <c r="P18" s="24"/>
      <c r="Q18" s="24"/>
      <c r="R18" s="28"/>
      <c r="S18" s="62"/>
      <c r="T18" s="62"/>
      <c r="U18" s="62"/>
      <c r="V18" s="62"/>
    </row>
    <row r="19" spans="1:22" s="10" customFormat="1" ht="25.5" customHeight="1" x14ac:dyDescent="0.25">
      <c r="A19" s="38">
        <v>1</v>
      </c>
      <c r="B19" s="70" t="s">
        <v>54</v>
      </c>
      <c r="C19" s="42"/>
      <c r="D19" s="50"/>
      <c r="E19" s="27"/>
      <c r="F19" s="26"/>
      <c r="G19" s="17"/>
      <c r="H19" s="52"/>
      <c r="I19" s="17"/>
      <c r="J19" s="17"/>
      <c r="K19" s="19"/>
      <c r="L19" s="19"/>
      <c r="M19" s="19"/>
      <c r="N19" s="19"/>
      <c r="O19" s="24"/>
      <c r="P19" s="24"/>
      <c r="Q19" s="24"/>
      <c r="R19" s="28"/>
      <c r="S19" s="62"/>
      <c r="T19" s="62"/>
      <c r="U19" s="62"/>
      <c r="V19" s="62"/>
    </row>
    <row r="20" spans="1:22" s="10" customFormat="1" ht="25.5" customHeight="1" x14ac:dyDescent="0.25">
      <c r="A20" s="38" t="s">
        <v>56</v>
      </c>
      <c r="B20" s="69" t="s">
        <v>46</v>
      </c>
      <c r="C20" s="42"/>
      <c r="D20" s="50"/>
      <c r="E20" s="27"/>
      <c r="F20" s="26"/>
      <c r="G20" s="17"/>
      <c r="H20" s="52"/>
      <c r="I20" s="17"/>
      <c r="J20" s="17"/>
      <c r="K20" s="19"/>
      <c r="L20" s="19"/>
      <c r="M20" s="19"/>
      <c r="N20" s="19"/>
      <c r="O20" s="24"/>
      <c r="P20" s="24"/>
      <c r="Q20" s="24"/>
      <c r="R20" s="28"/>
      <c r="S20" s="62"/>
      <c r="T20" s="62"/>
      <c r="U20" s="62"/>
      <c r="V20" s="62"/>
    </row>
    <row r="21" spans="1:22" s="10" customFormat="1" ht="25.5" customHeight="1" x14ac:dyDescent="0.25">
      <c r="A21" s="38" t="s">
        <v>57</v>
      </c>
      <c r="B21" s="69" t="s">
        <v>14</v>
      </c>
      <c r="C21" s="42"/>
      <c r="D21" s="50"/>
      <c r="E21" s="27"/>
      <c r="F21" s="26"/>
      <c r="G21" s="17"/>
      <c r="H21" s="52"/>
      <c r="I21" s="17"/>
      <c r="J21" s="17"/>
      <c r="K21" s="19"/>
      <c r="L21" s="19"/>
      <c r="M21" s="19"/>
      <c r="N21" s="19"/>
      <c r="O21" s="24"/>
      <c r="P21" s="24"/>
      <c r="Q21" s="24"/>
      <c r="R21" s="28"/>
      <c r="S21" s="62"/>
      <c r="T21" s="62"/>
      <c r="U21" s="62"/>
      <c r="V21" s="62"/>
    </row>
    <row r="22" spans="1:22" s="10" customFormat="1" ht="25.5" customHeight="1" x14ac:dyDescent="0.25">
      <c r="A22" s="38">
        <v>2</v>
      </c>
      <c r="B22" s="70" t="s">
        <v>6</v>
      </c>
      <c r="C22" s="42"/>
      <c r="D22" s="50"/>
      <c r="E22" s="27"/>
      <c r="F22" s="26"/>
      <c r="G22" s="17"/>
      <c r="H22" s="52"/>
      <c r="I22" s="17"/>
      <c r="J22" s="17"/>
      <c r="K22" s="19"/>
      <c r="L22" s="19"/>
      <c r="M22" s="19"/>
      <c r="N22" s="19"/>
      <c r="O22" s="24"/>
      <c r="P22" s="24"/>
      <c r="Q22" s="24"/>
      <c r="R22" s="28"/>
      <c r="S22" s="62"/>
      <c r="T22" s="62"/>
      <c r="U22" s="62"/>
      <c r="V22" s="62"/>
    </row>
    <row r="23" spans="1:22" s="10" customFormat="1" ht="25.5" customHeight="1" x14ac:dyDescent="0.25">
      <c r="A23" s="38" t="s">
        <v>56</v>
      </c>
      <c r="B23" s="69" t="s">
        <v>55</v>
      </c>
      <c r="C23" s="42"/>
      <c r="D23" s="50"/>
      <c r="E23" s="27"/>
      <c r="F23" s="26"/>
      <c r="G23" s="17"/>
      <c r="H23" s="52"/>
      <c r="I23" s="17"/>
      <c r="J23" s="17"/>
      <c r="K23" s="19"/>
      <c r="L23" s="19"/>
      <c r="M23" s="19"/>
      <c r="N23" s="19"/>
      <c r="O23" s="24"/>
      <c r="P23" s="24"/>
      <c r="Q23" s="24"/>
      <c r="R23" s="28"/>
      <c r="S23" s="62"/>
      <c r="T23" s="62"/>
      <c r="U23" s="62"/>
      <c r="V23" s="62"/>
    </row>
    <row r="24" spans="1:22" s="10" customFormat="1" ht="25.5" customHeight="1" x14ac:dyDescent="0.25">
      <c r="A24" s="38" t="s">
        <v>57</v>
      </c>
      <c r="B24" s="69" t="s">
        <v>9</v>
      </c>
      <c r="C24" s="42"/>
      <c r="D24" s="50"/>
      <c r="E24" s="27"/>
      <c r="F24" s="26"/>
      <c r="G24" s="17"/>
      <c r="H24" s="52"/>
      <c r="I24" s="17"/>
      <c r="J24" s="17"/>
      <c r="K24" s="19"/>
      <c r="L24" s="19"/>
      <c r="M24" s="19"/>
      <c r="N24" s="19"/>
      <c r="O24" s="24"/>
      <c r="P24" s="24"/>
      <c r="Q24" s="24"/>
      <c r="R24" s="28"/>
      <c r="S24" s="62"/>
      <c r="T24" s="62"/>
      <c r="U24" s="62"/>
      <c r="V24" s="62"/>
    </row>
    <row r="25" spans="1:22" s="10" customFormat="1" ht="25.5" customHeight="1" x14ac:dyDescent="0.25">
      <c r="A25" s="38" t="s">
        <v>41</v>
      </c>
      <c r="B25" s="9" t="s">
        <v>27</v>
      </c>
      <c r="C25" s="42">
        <f>C26+C29</f>
        <v>25</v>
      </c>
      <c r="D25" s="50">
        <f>D26+D29</f>
        <v>73.099999999999994</v>
      </c>
      <c r="E25" s="27">
        <f t="shared" ref="E25:E51" si="1">D25*100/C25</f>
        <v>292.39999999999998</v>
      </c>
      <c r="F25" s="26">
        <v>463.19</v>
      </c>
      <c r="G25" s="17"/>
      <c r="H25" s="52">
        <f>H26+H29</f>
        <v>73.099999999999994</v>
      </c>
      <c r="I25" s="17"/>
      <c r="J25" s="17"/>
      <c r="K25" s="19"/>
      <c r="L25" s="19"/>
      <c r="M25" s="19"/>
      <c r="N25" s="19"/>
      <c r="O25" s="24"/>
      <c r="P25" s="24"/>
      <c r="Q25" s="24"/>
      <c r="R25" s="28"/>
      <c r="S25" s="62"/>
      <c r="T25" s="62"/>
      <c r="U25" s="62"/>
      <c r="V25" s="62"/>
    </row>
    <row r="26" spans="1:22" s="12" customFormat="1" ht="25.5" customHeight="1" x14ac:dyDescent="0.25">
      <c r="A26" s="39" t="s">
        <v>35</v>
      </c>
      <c r="B26" s="11" t="s">
        <v>24</v>
      </c>
      <c r="C26" s="43">
        <f>C27+C28</f>
        <v>25</v>
      </c>
      <c r="D26" s="72">
        <f>D27+D28</f>
        <v>0</v>
      </c>
      <c r="E26" s="27"/>
      <c r="F26" s="27"/>
      <c r="G26" s="18">
        <f>G27+G28</f>
        <v>25</v>
      </c>
      <c r="H26" s="48">
        <f>H27+H28</f>
        <v>0</v>
      </c>
      <c r="I26" s="18"/>
      <c r="J26" s="18"/>
      <c r="K26" s="20"/>
      <c r="L26" s="20"/>
      <c r="M26" s="20"/>
      <c r="N26" s="20"/>
      <c r="O26" s="25"/>
      <c r="P26" s="25"/>
      <c r="Q26" s="25"/>
      <c r="R26" s="44"/>
      <c r="S26" s="63"/>
      <c r="T26" s="63"/>
      <c r="U26" s="63"/>
      <c r="V26" s="63"/>
    </row>
    <row r="27" spans="1:22" s="12" customFormat="1" ht="67.5" customHeight="1" x14ac:dyDescent="0.25">
      <c r="A27" s="39"/>
      <c r="B27" s="69" t="s">
        <v>51</v>
      </c>
      <c r="C27" s="43">
        <f>G27</f>
        <v>25</v>
      </c>
      <c r="D27" s="49"/>
      <c r="E27" s="27"/>
      <c r="F27" s="27"/>
      <c r="G27" s="18">
        <v>25</v>
      </c>
      <c r="H27" s="48">
        <v>0</v>
      </c>
      <c r="I27" s="18"/>
      <c r="J27" s="18"/>
      <c r="K27" s="20"/>
      <c r="L27" s="20"/>
      <c r="M27" s="20"/>
      <c r="N27" s="20"/>
      <c r="O27" s="25"/>
      <c r="P27" s="25"/>
      <c r="Q27" s="25"/>
      <c r="R27" s="44"/>
      <c r="S27" s="63"/>
      <c r="T27" s="63"/>
      <c r="U27" s="63"/>
      <c r="V27" s="63"/>
    </row>
    <row r="28" spans="1:22" s="12" customFormat="1" ht="118.5" customHeight="1" x14ac:dyDescent="0.25">
      <c r="A28" s="39"/>
      <c r="B28" s="69" t="s">
        <v>52</v>
      </c>
      <c r="C28" s="43"/>
      <c r="D28" s="72"/>
      <c r="E28" s="27"/>
      <c r="F28" s="27"/>
      <c r="G28" s="18"/>
      <c r="H28" s="48">
        <v>0</v>
      </c>
      <c r="I28" s="18"/>
      <c r="J28" s="18"/>
      <c r="K28" s="20"/>
      <c r="L28" s="20"/>
      <c r="M28" s="20"/>
      <c r="N28" s="20"/>
      <c r="O28" s="25"/>
      <c r="P28" s="25"/>
      <c r="Q28" s="25"/>
      <c r="R28" s="44"/>
      <c r="S28" s="63"/>
      <c r="T28" s="63"/>
      <c r="U28" s="63"/>
      <c r="V28" s="63"/>
    </row>
    <row r="29" spans="1:22" s="12" customFormat="1" ht="25.5" customHeight="1" x14ac:dyDescent="0.25">
      <c r="A29" s="39" t="s">
        <v>36</v>
      </c>
      <c r="B29" s="11" t="s">
        <v>25</v>
      </c>
      <c r="C29" s="43"/>
      <c r="D29" s="49">
        <f>H29</f>
        <v>73.099999999999994</v>
      </c>
      <c r="E29" s="27"/>
      <c r="F29" s="27"/>
      <c r="G29" s="18">
        <v>0</v>
      </c>
      <c r="H29" s="48">
        <f>H30+H31</f>
        <v>73.099999999999994</v>
      </c>
      <c r="I29" s="18"/>
      <c r="J29" s="18"/>
      <c r="K29" s="20"/>
      <c r="L29" s="20"/>
      <c r="M29" s="20"/>
      <c r="N29" s="20"/>
      <c r="O29" s="25"/>
      <c r="P29" s="25"/>
      <c r="Q29" s="25"/>
      <c r="R29" s="44"/>
      <c r="S29" s="63"/>
      <c r="T29" s="63"/>
      <c r="U29" s="63"/>
      <c r="V29" s="63"/>
    </row>
    <row r="30" spans="1:22" s="12" customFormat="1" ht="51" customHeight="1" x14ac:dyDescent="0.25">
      <c r="A30" s="78"/>
      <c r="B30" s="69" t="s">
        <v>53</v>
      </c>
      <c r="C30" s="79"/>
      <c r="D30" s="49">
        <f>H30</f>
        <v>8.1</v>
      </c>
      <c r="E30" s="81"/>
      <c r="F30" s="81"/>
      <c r="G30" s="82"/>
      <c r="H30" s="83">
        <v>8.1</v>
      </c>
      <c r="I30" s="82"/>
      <c r="J30" s="82"/>
      <c r="K30" s="84"/>
      <c r="L30" s="84"/>
      <c r="M30" s="84"/>
      <c r="N30" s="84"/>
      <c r="O30" s="85"/>
      <c r="P30" s="85"/>
      <c r="Q30" s="85"/>
      <c r="R30" s="44"/>
      <c r="S30" s="86"/>
      <c r="T30" s="86"/>
      <c r="U30" s="86"/>
      <c r="V30" s="86"/>
    </row>
    <row r="31" spans="1:22" s="12" customFormat="1" ht="56.25" customHeight="1" x14ac:dyDescent="0.25">
      <c r="A31" s="39"/>
      <c r="B31" s="69" t="s">
        <v>63</v>
      </c>
      <c r="C31" s="43"/>
      <c r="D31" s="49">
        <f>H31</f>
        <v>65</v>
      </c>
      <c r="E31" s="27"/>
      <c r="F31" s="27"/>
      <c r="G31" s="18"/>
      <c r="H31" s="48">
        <v>65</v>
      </c>
      <c r="I31" s="18"/>
      <c r="J31" s="18"/>
      <c r="K31" s="20"/>
      <c r="L31" s="20"/>
      <c r="M31" s="20"/>
      <c r="N31" s="20"/>
      <c r="O31" s="25"/>
      <c r="P31" s="25"/>
      <c r="Q31" s="25"/>
      <c r="R31" s="44"/>
      <c r="S31" s="63"/>
      <c r="T31" s="63"/>
      <c r="U31" s="63"/>
      <c r="V31" s="63"/>
    </row>
    <row r="32" spans="1:22" s="10" customFormat="1" ht="25.5" customHeight="1" x14ac:dyDescent="0.25">
      <c r="A32" s="38" t="s">
        <v>42</v>
      </c>
      <c r="B32" s="9" t="s">
        <v>5</v>
      </c>
      <c r="C32" s="31">
        <f>C34+C37+C42+C43+C44+C45+C52+C53+C54+C55+C56</f>
        <v>40636</v>
      </c>
      <c r="D32" s="74">
        <f>D34+D37+D42+D43+D44+D45+D52+D53+D54+D55+D56</f>
        <v>4413</v>
      </c>
      <c r="E32" s="27">
        <f t="shared" si="1"/>
        <v>10.859828723299538</v>
      </c>
      <c r="F32" s="26"/>
      <c r="G32" s="51">
        <f>G34+G37+G42+G43+G44+G45+G52+G53+G54+G55+G56</f>
        <v>19797</v>
      </c>
      <c r="H32" s="52">
        <f>H34+H37+H42+H43+H44+H45+H52+H53+H54+H55+H56</f>
        <v>3186</v>
      </c>
      <c r="I32" s="18">
        <f t="shared" ref="I32:I34" si="2">H32/G32*100</f>
        <v>16.093347476890436</v>
      </c>
      <c r="J32" s="17">
        <f>H32/4195*100</f>
        <v>75.947556615017874</v>
      </c>
      <c r="K32" s="19">
        <f>K34+K37</f>
        <v>4292</v>
      </c>
      <c r="L32" s="19">
        <f>L37</f>
        <v>1158</v>
      </c>
      <c r="M32" s="19"/>
      <c r="N32" s="19"/>
      <c r="O32" s="24">
        <f>O37</f>
        <v>500</v>
      </c>
      <c r="P32" s="24">
        <f>P37</f>
        <v>69</v>
      </c>
      <c r="Q32" s="24"/>
      <c r="R32" s="28"/>
      <c r="S32" s="62">
        <f>S45</f>
        <v>16047</v>
      </c>
      <c r="T32" s="62">
        <f>T45</f>
        <v>0</v>
      </c>
      <c r="U32" s="62"/>
      <c r="V32" s="62"/>
    </row>
    <row r="33" spans="1:22" s="10" customFormat="1" ht="25.5" customHeight="1" x14ac:dyDescent="0.25">
      <c r="A33" s="38" t="s">
        <v>2</v>
      </c>
      <c r="B33" s="9" t="s">
        <v>43</v>
      </c>
      <c r="C33" s="31">
        <f>C34+C37+C45</f>
        <v>40636</v>
      </c>
      <c r="D33" s="74">
        <f>D34+D37+D45</f>
        <v>4413</v>
      </c>
      <c r="E33" s="27">
        <f t="shared" si="1"/>
        <v>10.859828723299538</v>
      </c>
      <c r="F33" s="26">
        <f>D33/6838.63*100</f>
        <v>64.530468821971652</v>
      </c>
      <c r="G33" s="51"/>
      <c r="H33" s="52">
        <f>H34+H37+H42+H43+H44+H45+H52+H53+H54+H55</f>
        <v>3186</v>
      </c>
      <c r="I33" s="18"/>
      <c r="J33" s="17"/>
      <c r="K33" s="19"/>
      <c r="L33" s="19"/>
      <c r="M33" s="19"/>
      <c r="N33" s="19"/>
      <c r="O33" s="24"/>
      <c r="P33" s="24"/>
      <c r="Q33" s="24"/>
      <c r="R33" s="28"/>
      <c r="S33" s="62"/>
      <c r="T33" s="62"/>
      <c r="U33" s="62"/>
      <c r="V33" s="62"/>
    </row>
    <row r="34" spans="1:22" s="10" customFormat="1" ht="25.5" customHeight="1" x14ac:dyDescent="0.25">
      <c r="A34" s="38">
        <v>1</v>
      </c>
      <c r="B34" s="9" t="s">
        <v>6</v>
      </c>
      <c r="C34" s="31">
        <f>C35+C36</f>
        <v>19322</v>
      </c>
      <c r="D34" s="74">
        <f>D35+D36</f>
        <v>3186</v>
      </c>
      <c r="E34" s="27">
        <f t="shared" si="1"/>
        <v>16.488976296449643</v>
      </c>
      <c r="F34" s="26">
        <f>D34/3189.2*100</f>
        <v>99.899661357080149</v>
      </c>
      <c r="G34" s="51">
        <f>G35+G36</f>
        <v>19322</v>
      </c>
      <c r="H34" s="52">
        <f>H35+H36</f>
        <v>3186</v>
      </c>
      <c r="I34" s="18">
        <f t="shared" si="2"/>
        <v>16.488976296449643</v>
      </c>
      <c r="J34" s="17">
        <f>H34/3189*100</f>
        <v>99.905926622765762</v>
      </c>
      <c r="K34" s="19"/>
      <c r="L34" s="19"/>
      <c r="M34" s="19"/>
      <c r="N34" s="19"/>
      <c r="O34" s="24"/>
      <c r="P34" s="24"/>
      <c r="Q34" s="24"/>
      <c r="R34" s="28"/>
      <c r="S34" s="62"/>
      <c r="T34" s="62"/>
      <c r="U34" s="62"/>
      <c r="V34" s="62"/>
    </row>
    <row r="35" spans="1:22" s="12" customFormat="1" ht="48.75" customHeight="1" x14ac:dyDescent="0.25">
      <c r="A35" s="39" t="s">
        <v>7</v>
      </c>
      <c r="B35" s="11" t="s">
        <v>64</v>
      </c>
      <c r="C35" s="73">
        <f t="shared" ref="C35:D36" si="3">G35+K35</f>
        <v>12020</v>
      </c>
      <c r="D35" s="72">
        <f t="shared" si="3"/>
        <v>1903</v>
      </c>
      <c r="E35" s="27">
        <f t="shared" si="1"/>
        <v>15.831946755407653</v>
      </c>
      <c r="F35" s="27">
        <f>D35/2744.5*100</f>
        <v>69.338677354709418</v>
      </c>
      <c r="G35" s="18">
        <v>12020</v>
      </c>
      <c r="H35" s="48">
        <v>1903</v>
      </c>
      <c r="I35" s="18">
        <f>H35/G35*100</f>
        <v>15.831946755407653</v>
      </c>
      <c r="J35" s="17">
        <f>H35/2373*100</f>
        <v>80.193847450484625</v>
      </c>
      <c r="K35" s="20"/>
      <c r="L35" s="20"/>
      <c r="M35" s="20"/>
      <c r="N35" s="20"/>
      <c r="O35" s="25"/>
      <c r="P35" s="25"/>
      <c r="Q35" s="25"/>
      <c r="R35" s="44"/>
      <c r="S35" s="63"/>
      <c r="T35" s="63"/>
      <c r="U35" s="62"/>
      <c r="V35" s="63"/>
    </row>
    <row r="36" spans="1:22" s="12" customFormat="1" ht="25.5" customHeight="1" x14ac:dyDescent="0.25">
      <c r="A36" s="39" t="s">
        <v>8</v>
      </c>
      <c r="B36" s="11" t="s">
        <v>9</v>
      </c>
      <c r="C36" s="73">
        <f t="shared" si="3"/>
        <v>7302</v>
      </c>
      <c r="D36" s="73">
        <f t="shared" si="3"/>
        <v>1283</v>
      </c>
      <c r="E36" s="27">
        <f t="shared" si="1"/>
        <v>17.57052862229526</v>
      </c>
      <c r="F36" s="27">
        <f>D36/370.7*100</f>
        <v>346.10196924736988</v>
      </c>
      <c r="G36" s="18">
        <v>7302</v>
      </c>
      <c r="H36" s="48">
        <v>1283</v>
      </c>
      <c r="I36" s="18">
        <f t="shared" ref="I36" si="4">H36/G36*100</f>
        <v>17.57052862229526</v>
      </c>
      <c r="J36" s="17">
        <f>H36/816*100</f>
        <v>157.23039215686273</v>
      </c>
      <c r="K36" s="20"/>
      <c r="L36" s="20"/>
      <c r="M36" s="20"/>
      <c r="N36" s="20"/>
      <c r="O36" s="25"/>
      <c r="P36" s="25"/>
      <c r="Q36" s="25"/>
      <c r="R36" s="44"/>
      <c r="S36" s="63"/>
      <c r="T36" s="63"/>
      <c r="U36" s="62"/>
      <c r="V36" s="63"/>
    </row>
    <row r="37" spans="1:22" s="10" customFormat="1" ht="25.5" customHeight="1" x14ac:dyDescent="0.25">
      <c r="A37" s="38">
        <v>2</v>
      </c>
      <c r="B37" s="9" t="s">
        <v>49</v>
      </c>
      <c r="C37" s="31">
        <f>C38+C40+C41</f>
        <v>4792</v>
      </c>
      <c r="D37" s="31">
        <f>D38+D40+D41</f>
        <v>1227</v>
      </c>
      <c r="E37" s="27">
        <f t="shared" si="1"/>
        <v>25.605175292153589</v>
      </c>
      <c r="F37" s="26">
        <f>D37/1313*100</f>
        <v>93.45011424219345</v>
      </c>
      <c r="G37" s="42">
        <f>G38+G40+G41</f>
        <v>0</v>
      </c>
      <c r="H37" s="50">
        <f>H38+H40+H41</f>
        <v>0</v>
      </c>
      <c r="I37" s="42"/>
      <c r="J37" s="42"/>
      <c r="K37" s="42">
        <f>K40</f>
        <v>4292</v>
      </c>
      <c r="L37" s="42">
        <f>L40</f>
        <v>1158</v>
      </c>
      <c r="M37" s="42"/>
      <c r="N37" s="42"/>
      <c r="O37" s="42">
        <f>O38</f>
        <v>500</v>
      </c>
      <c r="P37" s="42">
        <f>P38</f>
        <v>69</v>
      </c>
      <c r="Q37" s="42"/>
      <c r="R37" s="71"/>
      <c r="S37" s="42"/>
      <c r="T37" s="42"/>
      <c r="U37" s="42"/>
      <c r="V37" s="42"/>
    </row>
    <row r="38" spans="1:22" s="12" customFormat="1" ht="32.25" customHeight="1" x14ac:dyDescent="0.25">
      <c r="A38" s="39" t="s">
        <v>10</v>
      </c>
      <c r="B38" s="11" t="s">
        <v>11</v>
      </c>
      <c r="C38" s="73">
        <f>O38</f>
        <v>500</v>
      </c>
      <c r="D38" s="49">
        <f>P38</f>
        <v>69</v>
      </c>
      <c r="E38" s="27">
        <f t="shared" si="1"/>
        <v>13.8</v>
      </c>
      <c r="F38" s="27">
        <f>D38/179*100</f>
        <v>38.547486033519554</v>
      </c>
      <c r="G38" s="18">
        <f>H38</f>
        <v>0</v>
      </c>
      <c r="H38" s="48"/>
      <c r="I38" s="18"/>
      <c r="J38" s="17"/>
      <c r="K38" s="20"/>
      <c r="L38" s="20"/>
      <c r="M38" s="20"/>
      <c r="N38" s="21"/>
      <c r="O38" s="25">
        <f>O39</f>
        <v>500</v>
      </c>
      <c r="P38" s="25">
        <f>P39</f>
        <v>69</v>
      </c>
      <c r="Q38" s="25"/>
      <c r="R38" s="29"/>
      <c r="S38" s="63"/>
      <c r="T38" s="63"/>
      <c r="U38" s="62"/>
      <c r="V38" s="63"/>
    </row>
    <row r="39" spans="1:22" s="12" customFormat="1" ht="32.25" customHeight="1" x14ac:dyDescent="0.25">
      <c r="A39" s="39"/>
      <c r="B39" s="68" t="s">
        <v>50</v>
      </c>
      <c r="C39" s="73">
        <f>O39</f>
        <v>500</v>
      </c>
      <c r="D39" s="49">
        <f>P39</f>
        <v>69</v>
      </c>
      <c r="E39" s="27">
        <f t="shared" si="1"/>
        <v>13.8</v>
      </c>
      <c r="F39" s="27">
        <f>D39/179*100</f>
        <v>38.547486033519554</v>
      </c>
      <c r="G39" s="18"/>
      <c r="H39" s="48"/>
      <c r="I39" s="18"/>
      <c r="J39" s="17"/>
      <c r="K39" s="20"/>
      <c r="L39" s="20"/>
      <c r="M39" s="20"/>
      <c r="N39" s="21"/>
      <c r="O39" s="25">
        <v>500</v>
      </c>
      <c r="P39" s="25">
        <v>69</v>
      </c>
      <c r="Q39" s="25"/>
      <c r="R39" s="29"/>
      <c r="S39" s="63"/>
      <c r="T39" s="63"/>
      <c r="U39" s="62"/>
      <c r="V39" s="63"/>
    </row>
    <row r="40" spans="1:22" s="12" customFormat="1" ht="31.5" customHeight="1" x14ac:dyDescent="0.25">
      <c r="A40" s="39" t="s">
        <v>12</v>
      </c>
      <c r="B40" s="11" t="s">
        <v>13</v>
      </c>
      <c r="C40" s="73">
        <f>K40+O40</f>
        <v>4292</v>
      </c>
      <c r="D40" s="73">
        <f>L40+P40</f>
        <v>1158</v>
      </c>
      <c r="E40" s="27">
        <f t="shared" si="1"/>
        <v>26.980428704566634</v>
      </c>
      <c r="F40" s="27">
        <f>D40/1134*100</f>
        <v>102.11640211640211</v>
      </c>
      <c r="G40" s="18"/>
      <c r="H40" s="48"/>
      <c r="I40" s="18"/>
      <c r="J40" s="17"/>
      <c r="K40" s="20">
        <v>4292</v>
      </c>
      <c r="L40" s="20">
        <v>1158</v>
      </c>
      <c r="M40" s="20">
        <v>93.7</v>
      </c>
      <c r="N40" s="22">
        <v>104.7</v>
      </c>
      <c r="O40" s="25"/>
      <c r="P40" s="25"/>
      <c r="Q40" s="25"/>
      <c r="R40" s="30"/>
      <c r="S40" s="63"/>
      <c r="T40" s="63"/>
      <c r="U40" s="62"/>
      <c r="V40" s="63"/>
    </row>
    <row r="41" spans="1:22" s="12" customFormat="1" ht="23.25" customHeight="1" x14ac:dyDescent="0.2">
      <c r="A41" s="39" t="s">
        <v>19</v>
      </c>
      <c r="B41" s="11" t="s">
        <v>14</v>
      </c>
      <c r="C41" s="73"/>
      <c r="D41" s="73"/>
      <c r="E41" s="77"/>
      <c r="F41" s="77"/>
      <c r="G41" s="18"/>
      <c r="H41" s="48"/>
      <c r="I41" s="18"/>
      <c r="J41" s="17"/>
      <c r="K41" s="20"/>
      <c r="L41" s="20"/>
      <c r="M41" s="20"/>
      <c r="N41" s="22"/>
      <c r="O41" s="25"/>
      <c r="P41" s="25"/>
      <c r="Q41" s="25"/>
      <c r="R41" s="45"/>
      <c r="S41" s="63"/>
      <c r="T41" s="64"/>
      <c r="U41" s="62"/>
      <c r="V41" s="63"/>
    </row>
    <row r="42" spans="1:22" s="10" customFormat="1" ht="23.25" customHeight="1" x14ac:dyDescent="0.25">
      <c r="A42" s="38">
        <v>3</v>
      </c>
      <c r="B42" s="9" t="s">
        <v>28</v>
      </c>
      <c r="C42" s="31"/>
      <c r="D42" s="31"/>
      <c r="E42" s="77"/>
      <c r="F42" s="77"/>
      <c r="G42" s="17"/>
      <c r="H42" s="52"/>
      <c r="I42" s="18"/>
      <c r="J42" s="17"/>
      <c r="K42" s="19"/>
      <c r="L42" s="19"/>
      <c r="M42" s="19"/>
      <c r="N42" s="46"/>
      <c r="O42" s="24"/>
      <c r="P42" s="24"/>
      <c r="Q42" s="24"/>
      <c r="R42" s="32"/>
      <c r="S42" s="62"/>
      <c r="T42" s="65"/>
      <c r="U42" s="62"/>
      <c r="V42" s="62"/>
    </row>
    <row r="43" spans="1:22" s="8" customFormat="1" ht="15.75" x14ac:dyDescent="0.25">
      <c r="A43" s="40">
        <v>4</v>
      </c>
      <c r="B43" s="9" t="s">
        <v>29</v>
      </c>
      <c r="C43" s="34"/>
      <c r="D43" s="34"/>
      <c r="E43" s="77"/>
      <c r="F43" s="77"/>
      <c r="G43" s="35"/>
      <c r="H43" s="53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66"/>
      <c r="T43" s="66"/>
      <c r="U43" s="66"/>
      <c r="V43" s="66"/>
    </row>
    <row r="44" spans="1:22" s="8" customFormat="1" ht="15.75" x14ac:dyDescent="0.25">
      <c r="A44" s="40">
        <v>5</v>
      </c>
      <c r="B44" s="36" t="s">
        <v>30</v>
      </c>
      <c r="C44" s="34"/>
      <c r="D44" s="34"/>
      <c r="E44" s="77"/>
      <c r="F44" s="77"/>
      <c r="G44" s="35"/>
      <c r="H44" s="53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66"/>
      <c r="T44" s="66"/>
      <c r="U44" s="66"/>
      <c r="V44" s="66"/>
    </row>
    <row r="45" spans="1:22" s="8" customFormat="1" ht="15.75" x14ac:dyDescent="0.25">
      <c r="A45" s="40">
        <v>6</v>
      </c>
      <c r="B45" s="36" t="s">
        <v>15</v>
      </c>
      <c r="C45" s="31">
        <f>SUM(C46:C47)</f>
        <v>16522</v>
      </c>
      <c r="D45" s="31">
        <f>D46+D47</f>
        <v>0</v>
      </c>
      <c r="E45" s="77">
        <f t="shared" si="1"/>
        <v>0</v>
      </c>
      <c r="F45" s="77">
        <f>D45/39.78*100</f>
        <v>0</v>
      </c>
      <c r="G45" s="17">
        <f>SUM(G46:G47)</f>
        <v>475</v>
      </c>
      <c r="H45" s="52">
        <f>H47</f>
        <v>0</v>
      </c>
      <c r="I45" s="17"/>
      <c r="J45" s="17"/>
      <c r="K45" s="19"/>
      <c r="L45" s="19"/>
      <c r="M45" s="19"/>
      <c r="N45" s="46"/>
      <c r="O45" s="24"/>
      <c r="P45" s="24"/>
      <c r="Q45" s="24"/>
      <c r="R45" s="32"/>
      <c r="S45" s="62">
        <f>S46+S47</f>
        <v>16047</v>
      </c>
      <c r="T45" s="62">
        <f>T46+T47</f>
        <v>0</v>
      </c>
      <c r="U45" s="62"/>
      <c r="V45" s="62"/>
    </row>
    <row r="46" spans="1:22" s="13" customFormat="1" ht="40.5" customHeight="1" x14ac:dyDescent="0.25">
      <c r="A46" s="41" t="s">
        <v>44</v>
      </c>
      <c r="B46" s="11" t="s">
        <v>46</v>
      </c>
      <c r="C46" s="73"/>
      <c r="D46" s="73"/>
      <c r="E46" s="77"/>
      <c r="F46" s="77"/>
      <c r="G46" s="47"/>
      <c r="H46" s="54"/>
      <c r="I46" s="47"/>
      <c r="J46" s="17"/>
      <c r="K46" s="33"/>
      <c r="L46" s="33"/>
      <c r="M46" s="33"/>
      <c r="N46" s="33"/>
      <c r="O46" s="33"/>
      <c r="P46" s="33"/>
      <c r="Q46" s="33"/>
      <c r="R46" s="33"/>
      <c r="S46" s="63"/>
      <c r="T46" s="63"/>
      <c r="U46" s="62"/>
      <c r="V46" s="65"/>
    </row>
    <row r="47" spans="1:22" s="13" customFormat="1" ht="24" customHeight="1" x14ac:dyDescent="0.25">
      <c r="A47" s="41" t="s">
        <v>45</v>
      </c>
      <c r="B47" s="11" t="s">
        <v>14</v>
      </c>
      <c r="C47" s="73">
        <f>C48+C49+C50+C51</f>
        <v>16522</v>
      </c>
      <c r="D47" s="73">
        <f>H47</f>
        <v>0</v>
      </c>
      <c r="E47" s="77">
        <f t="shared" si="1"/>
        <v>0</v>
      </c>
      <c r="F47" s="77">
        <f t="shared" ref="F47" si="5">D47/39.78*100</f>
        <v>0</v>
      </c>
      <c r="G47" s="47">
        <v>475</v>
      </c>
      <c r="H47" s="54">
        <v>0</v>
      </c>
      <c r="I47" s="47"/>
      <c r="J47" s="17"/>
      <c r="K47" s="33"/>
      <c r="L47" s="33"/>
      <c r="M47" s="33"/>
      <c r="N47" s="33"/>
      <c r="O47" s="33"/>
      <c r="P47" s="33"/>
      <c r="Q47" s="33"/>
      <c r="R47" s="33"/>
      <c r="S47" s="65">
        <f>SUM(S48:S51)</f>
        <v>16047</v>
      </c>
      <c r="T47" s="65">
        <f>SUM(T48:T51)</f>
        <v>0</v>
      </c>
      <c r="U47" s="62"/>
      <c r="V47" s="65"/>
    </row>
    <row r="48" spans="1:22" s="13" customFormat="1" ht="24" customHeight="1" x14ac:dyDescent="0.25">
      <c r="A48" s="41"/>
      <c r="B48" s="11" t="s">
        <v>58</v>
      </c>
      <c r="C48" s="73">
        <f>G48</f>
        <v>475</v>
      </c>
      <c r="D48" s="49"/>
      <c r="E48" s="77">
        <f t="shared" si="1"/>
        <v>0</v>
      </c>
      <c r="F48" s="27"/>
      <c r="G48" s="47">
        <v>475</v>
      </c>
      <c r="H48" s="54"/>
      <c r="I48" s="47"/>
      <c r="J48" s="17"/>
      <c r="K48" s="33"/>
      <c r="L48" s="33"/>
      <c r="M48" s="33"/>
      <c r="N48" s="33"/>
      <c r="O48" s="33"/>
      <c r="P48" s="33"/>
      <c r="Q48" s="33"/>
      <c r="R48" s="33"/>
      <c r="S48" s="65"/>
      <c r="T48" s="65"/>
      <c r="U48" s="62"/>
      <c r="V48" s="65"/>
    </row>
    <row r="49" spans="1:22" s="13" customFormat="1" ht="31.5" x14ac:dyDescent="0.25">
      <c r="A49" s="41"/>
      <c r="B49" s="11" t="s">
        <v>59</v>
      </c>
      <c r="C49" s="73">
        <f>S49</f>
        <v>7600</v>
      </c>
      <c r="D49" s="49"/>
      <c r="E49" s="77">
        <f t="shared" si="1"/>
        <v>0</v>
      </c>
      <c r="F49" s="27"/>
      <c r="G49" s="47"/>
      <c r="H49" s="54"/>
      <c r="I49" s="47"/>
      <c r="J49" s="17"/>
      <c r="K49" s="33"/>
      <c r="L49" s="33"/>
      <c r="M49" s="33"/>
      <c r="N49" s="33"/>
      <c r="O49" s="33"/>
      <c r="P49" s="33"/>
      <c r="Q49" s="33"/>
      <c r="R49" s="33"/>
      <c r="S49" s="65">
        <v>7600</v>
      </c>
      <c r="T49" s="65"/>
      <c r="U49" s="62"/>
      <c r="V49" s="65"/>
    </row>
    <row r="50" spans="1:22" s="13" customFormat="1" ht="31.5" x14ac:dyDescent="0.25">
      <c r="A50" s="87"/>
      <c r="B50" s="11" t="s">
        <v>60</v>
      </c>
      <c r="C50" s="73">
        <f>S50</f>
        <v>7247</v>
      </c>
      <c r="D50" s="80"/>
      <c r="E50" s="88"/>
      <c r="F50" s="81"/>
      <c r="G50" s="89"/>
      <c r="H50" s="90"/>
      <c r="I50" s="89"/>
      <c r="J50" s="91"/>
      <c r="K50" s="92"/>
      <c r="L50" s="92"/>
      <c r="M50" s="92"/>
      <c r="N50" s="92"/>
      <c r="O50" s="92"/>
      <c r="P50" s="92"/>
      <c r="Q50" s="92"/>
      <c r="R50" s="92"/>
      <c r="S50" s="93">
        <v>7247</v>
      </c>
      <c r="T50" s="93"/>
      <c r="U50" s="94"/>
      <c r="V50" s="93"/>
    </row>
    <row r="51" spans="1:22" s="13" customFormat="1" ht="37.5" customHeight="1" x14ac:dyDescent="0.25">
      <c r="A51" s="41"/>
      <c r="B51" s="11" t="s">
        <v>65</v>
      </c>
      <c r="C51" s="73">
        <f>S51</f>
        <v>1200</v>
      </c>
      <c r="D51" s="49"/>
      <c r="E51" s="77">
        <f t="shared" si="1"/>
        <v>0</v>
      </c>
      <c r="F51" s="27"/>
      <c r="G51" s="47"/>
      <c r="H51" s="54"/>
      <c r="I51" s="47"/>
      <c r="J51" s="17"/>
      <c r="K51" s="33"/>
      <c r="L51" s="33"/>
      <c r="M51" s="33"/>
      <c r="N51" s="33"/>
      <c r="O51" s="33"/>
      <c r="P51" s="33"/>
      <c r="Q51" s="33"/>
      <c r="R51" s="33"/>
      <c r="S51" s="65">
        <v>1200</v>
      </c>
      <c r="T51" s="65"/>
      <c r="U51" s="62"/>
      <c r="V51" s="65"/>
    </row>
    <row r="52" spans="1:22" s="8" customFormat="1" ht="15.75" x14ac:dyDescent="0.25">
      <c r="A52" s="40">
        <v>7</v>
      </c>
      <c r="B52" s="37" t="s">
        <v>31</v>
      </c>
      <c r="C52" s="34"/>
      <c r="D52" s="53"/>
      <c r="E52" s="27"/>
      <c r="F52" s="35"/>
      <c r="G52" s="35"/>
      <c r="H52" s="53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66"/>
      <c r="T52" s="66"/>
      <c r="U52" s="66"/>
      <c r="V52" s="66"/>
    </row>
    <row r="53" spans="1:22" s="8" customFormat="1" ht="15.75" x14ac:dyDescent="0.25">
      <c r="A53" s="40">
        <v>8</v>
      </c>
      <c r="B53" s="36" t="s">
        <v>32</v>
      </c>
      <c r="C53" s="34"/>
      <c r="D53" s="53"/>
      <c r="E53" s="27"/>
      <c r="F53" s="35"/>
      <c r="G53" s="35"/>
      <c r="H53" s="53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66"/>
      <c r="T53" s="66"/>
      <c r="U53" s="66"/>
      <c r="V53" s="66"/>
    </row>
    <row r="54" spans="1:22" s="8" customFormat="1" ht="31.5" x14ac:dyDescent="0.25">
      <c r="A54" s="40">
        <v>9</v>
      </c>
      <c r="B54" s="37" t="s">
        <v>33</v>
      </c>
      <c r="C54" s="34"/>
      <c r="D54" s="53"/>
      <c r="E54" s="27"/>
      <c r="F54" s="35"/>
      <c r="G54" s="35"/>
      <c r="H54" s="53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66"/>
      <c r="T54" s="66"/>
      <c r="U54" s="66"/>
      <c r="V54" s="66"/>
    </row>
    <row r="55" spans="1:22" s="8" customFormat="1" ht="15.75" x14ac:dyDescent="0.25">
      <c r="A55" s="40">
        <v>10</v>
      </c>
      <c r="B55" s="36" t="s">
        <v>34</v>
      </c>
      <c r="C55" s="34"/>
      <c r="D55" s="53"/>
      <c r="E55" s="27"/>
      <c r="F55" s="35"/>
      <c r="G55" s="35"/>
      <c r="H55" s="53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66"/>
      <c r="T55" s="66"/>
      <c r="U55" s="66"/>
      <c r="V55" s="66"/>
    </row>
    <row r="56" spans="1:22" s="8" customFormat="1" ht="15.75" x14ac:dyDescent="0.25">
      <c r="A56" s="40" t="s">
        <v>4</v>
      </c>
      <c r="B56" s="36" t="s">
        <v>47</v>
      </c>
      <c r="C56" s="34"/>
      <c r="D56" s="53"/>
      <c r="E56" s="27"/>
      <c r="F56" s="35"/>
      <c r="G56" s="35"/>
      <c r="H56" s="53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66"/>
      <c r="T56" s="66"/>
      <c r="U56" s="66"/>
      <c r="V56" s="66"/>
    </row>
    <row r="57" spans="1:22" s="13" customFormat="1" ht="15.75" x14ac:dyDescent="0.25">
      <c r="A57" s="60" t="s">
        <v>41</v>
      </c>
      <c r="B57" s="61" t="s">
        <v>48</v>
      </c>
      <c r="C57" s="57"/>
      <c r="D57" s="58"/>
      <c r="E57" s="27"/>
      <c r="F57" s="33"/>
      <c r="G57" s="59"/>
      <c r="H57" s="58"/>
      <c r="I57" s="35"/>
      <c r="J57" s="56"/>
      <c r="K57" s="56"/>
      <c r="L57" s="56"/>
      <c r="M57" s="56"/>
      <c r="N57" s="56"/>
      <c r="O57" s="56"/>
      <c r="P57" s="56"/>
      <c r="Q57" s="56"/>
      <c r="R57" s="56"/>
      <c r="S57" s="67"/>
      <c r="T57" s="67"/>
      <c r="U57" s="67"/>
      <c r="V57" s="67"/>
    </row>
    <row r="58" spans="1:22" x14ac:dyDescent="0.2">
      <c r="H58" s="55"/>
    </row>
    <row r="59" spans="1:22" x14ac:dyDescent="0.2">
      <c r="H59" s="55"/>
    </row>
    <row r="60" spans="1:22" x14ac:dyDescent="0.2">
      <c r="H60" s="55"/>
    </row>
    <row r="61" spans="1:22" x14ac:dyDescent="0.2">
      <c r="H61" s="55"/>
    </row>
    <row r="62" spans="1:22" x14ac:dyDescent="0.2">
      <c r="H62" s="55"/>
    </row>
    <row r="63" spans="1:22" x14ac:dyDescent="0.2">
      <c r="H63" s="55"/>
    </row>
    <row r="64" spans="1:22" x14ac:dyDescent="0.2">
      <c r="H64" s="55"/>
    </row>
    <row r="65" spans="8:8" x14ac:dyDescent="0.2">
      <c r="H65" s="55"/>
    </row>
    <row r="66" spans="8:8" x14ac:dyDescent="0.2">
      <c r="H66" s="55"/>
    </row>
    <row r="67" spans="8:8" x14ac:dyDescent="0.2">
      <c r="H67" s="55"/>
    </row>
    <row r="68" spans="8:8" x14ac:dyDescent="0.2">
      <c r="H68" s="55"/>
    </row>
    <row r="69" spans="8:8" x14ac:dyDescent="0.2">
      <c r="H69" s="55"/>
    </row>
    <row r="70" spans="8:8" x14ac:dyDescent="0.2">
      <c r="H70" s="55"/>
    </row>
    <row r="71" spans="8:8" x14ac:dyDescent="0.2">
      <c r="H71" s="55"/>
    </row>
    <row r="72" spans="8:8" x14ac:dyDescent="0.2">
      <c r="H72" s="55"/>
    </row>
    <row r="73" spans="8:8" x14ac:dyDescent="0.2">
      <c r="H73" s="55"/>
    </row>
    <row r="74" spans="8:8" x14ac:dyDescent="0.2">
      <c r="H74" s="55"/>
    </row>
    <row r="75" spans="8:8" x14ac:dyDescent="0.2">
      <c r="H75" s="55"/>
    </row>
    <row r="76" spans="8:8" x14ac:dyDescent="0.2">
      <c r="H76" s="55"/>
    </row>
    <row r="77" spans="8:8" x14ac:dyDescent="0.2">
      <c r="H77" s="55"/>
    </row>
    <row r="78" spans="8:8" x14ac:dyDescent="0.2">
      <c r="H78" s="55"/>
    </row>
    <row r="79" spans="8:8" x14ac:dyDescent="0.2">
      <c r="H79" s="55"/>
    </row>
    <row r="80" spans="8:8" x14ac:dyDescent="0.2">
      <c r="H80" s="55"/>
    </row>
    <row r="81" spans="8:8" x14ac:dyDescent="0.2">
      <c r="H81" s="55"/>
    </row>
    <row r="82" spans="8:8" x14ac:dyDescent="0.2">
      <c r="H82" s="55"/>
    </row>
    <row r="83" spans="8:8" x14ac:dyDescent="0.2">
      <c r="H83" s="55"/>
    </row>
    <row r="84" spans="8:8" x14ac:dyDescent="0.2">
      <c r="H84" s="55"/>
    </row>
    <row r="85" spans="8:8" x14ac:dyDescent="0.2">
      <c r="H85" s="55"/>
    </row>
    <row r="86" spans="8:8" x14ac:dyDescent="0.2">
      <c r="H86" s="55"/>
    </row>
    <row r="87" spans="8:8" x14ac:dyDescent="0.2">
      <c r="H87" s="55"/>
    </row>
    <row r="88" spans="8:8" x14ac:dyDescent="0.2">
      <c r="H88" s="55"/>
    </row>
    <row r="89" spans="8:8" x14ac:dyDescent="0.2">
      <c r="H89" s="55"/>
    </row>
    <row r="90" spans="8:8" x14ac:dyDescent="0.2">
      <c r="H90" s="55"/>
    </row>
    <row r="91" spans="8:8" x14ac:dyDescent="0.2">
      <c r="H91" s="55"/>
    </row>
    <row r="92" spans="8:8" x14ac:dyDescent="0.2">
      <c r="H92" s="55"/>
    </row>
    <row r="93" spans="8:8" x14ac:dyDescent="0.2">
      <c r="H93" s="55"/>
    </row>
    <row r="94" spans="8:8" x14ac:dyDescent="0.2">
      <c r="H94" s="55"/>
    </row>
    <row r="95" spans="8:8" x14ac:dyDescent="0.2">
      <c r="H95" s="55"/>
    </row>
    <row r="96" spans="8:8" x14ac:dyDescent="0.2">
      <c r="H96" s="55"/>
    </row>
    <row r="97" spans="8:8" x14ac:dyDescent="0.2">
      <c r="H97" s="55"/>
    </row>
    <row r="98" spans="8:8" x14ac:dyDescent="0.2">
      <c r="H98" s="55"/>
    </row>
    <row r="99" spans="8:8" x14ac:dyDescent="0.2">
      <c r="H99" s="55"/>
    </row>
    <row r="100" spans="8:8" x14ac:dyDescent="0.2">
      <c r="H100" s="55"/>
    </row>
    <row r="101" spans="8:8" x14ac:dyDescent="0.2">
      <c r="H101" s="55"/>
    </row>
    <row r="102" spans="8:8" x14ac:dyDescent="0.2">
      <c r="H102" s="55"/>
    </row>
    <row r="103" spans="8:8" x14ac:dyDescent="0.2">
      <c r="H103" s="55"/>
    </row>
    <row r="104" spans="8:8" x14ac:dyDescent="0.2">
      <c r="H104" s="55"/>
    </row>
    <row r="105" spans="8:8" x14ac:dyDescent="0.2">
      <c r="H105" s="55"/>
    </row>
    <row r="106" spans="8:8" x14ac:dyDescent="0.2">
      <c r="H106" s="55"/>
    </row>
    <row r="107" spans="8:8" x14ac:dyDescent="0.2">
      <c r="H107" s="55"/>
    </row>
    <row r="108" spans="8:8" x14ac:dyDescent="0.2">
      <c r="H108" s="55"/>
    </row>
    <row r="109" spans="8:8" x14ac:dyDescent="0.2">
      <c r="H109" s="55"/>
    </row>
    <row r="110" spans="8:8" x14ac:dyDescent="0.2">
      <c r="H110" s="55"/>
    </row>
    <row r="111" spans="8:8" x14ac:dyDescent="0.2">
      <c r="H111" s="55"/>
    </row>
    <row r="112" spans="8:8" x14ac:dyDescent="0.2">
      <c r="H112" s="55"/>
    </row>
    <row r="113" spans="8:8" x14ac:dyDescent="0.2">
      <c r="H113" s="55"/>
    </row>
    <row r="114" spans="8:8" x14ac:dyDescent="0.2">
      <c r="H114" s="55"/>
    </row>
    <row r="115" spans="8:8" x14ac:dyDescent="0.2">
      <c r="H115" s="55"/>
    </row>
    <row r="116" spans="8:8" x14ac:dyDescent="0.2">
      <c r="H116" s="55"/>
    </row>
    <row r="117" spans="8:8" x14ac:dyDescent="0.2">
      <c r="H117" s="55"/>
    </row>
    <row r="118" spans="8:8" x14ac:dyDescent="0.2">
      <c r="H118" s="55"/>
    </row>
  </sheetData>
  <mergeCells count="31">
    <mergeCell ref="A1:E1"/>
    <mergeCell ref="A2:E2"/>
    <mergeCell ref="A3:E3"/>
    <mergeCell ref="A5:F5"/>
    <mergeCell ref="A6:E6"/>
    <mergeCell ref="M8:M9"/>
    <mergeCell ref="K6:N7"/>
    <mergeCell ref="O6:R7"/>
    <mergeCell ref="S6:V7"/>
    <mergeCell ref="A8:A9"/>
    <mergeCell ref="B8:B9"/>
    <mergeCell ref="C8:C9"/>
    <mergeCell ref="D8:D9"/>
    <mergeCell ref="E8:E9"/>
    <mergeCell ref="F8:F9"/>
    <mergeCell ref="G8:G9"/>
    <mergeCell ref="G6:J7"/>
    <mergeCell ref="H8:H9"/>
    <mergeCell ref="I8:I9"/>
    <mergeCell ref="J8:J9"/>
    <mergeCell ref="K8:K9"/>
    <mergeCell ref="L8:L9"/>
    <mergeCell ref="T8:T9"/>
    <mergeCell ref="U8:U9"/>
    <mergeCell ref="V8:V9"/>
    <mergeCell ref="N8:N9"/>
    <mergeCell ref="O8:O9"/>
    <mergeCell ref="P8:P9"/>
    <mergeCell ref="Q8:Q9"/>
    <mergeCell ref="R8:R9"/>
    <mergeCell ref="S8:S9"/>
  </mergeCells>
  <pageMargins left="0.78" right="0.22" top="0.81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QUY 3.2024</vt:lpstr>
      <vt:lpstr>'QUY 3.2024'!Print_Titles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HuongPC</cp:lastModifiedBy>
  <cp:lastPrinted>2024-10-08T07:56:42Z</cp:lastPrinted>
  <dcterms:created xsi:type="dcterms:W3CDTF">2017-10-09T07:57:14Z</dcterms:created>
  <dcterms:modified xsi:type="dcterms:W3CDTF">2024-10-09T08:33:41Z</dcterms:modified>
</cp:coreProperties>
</file>